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Des ami(e)s\Documents\Plataforma FOBAM\Productos FOBAM\Graciela Fabiola Lara Contreras\"/>
    </mc:Choice>
  </mc:AlternateContent>
  <xr:revisionPtr revIDLastSave="0" documentId="8_{580E5F98-E29C-4E0C-9942-5F93F117249E}" xr6:coauthVersionLast="45" xr6:coauthVersionMax="45" xr10:uidLastSave="{00000000-0000-0000-0000-000000000000}"/>
  <bookViews>
    <workbookView xWindow="-120" yWindow="-120" windowWidth="20730" windowHeight="11160" xr2:uid="{00000000-000D-0000-FFFF-FFFF00000000}"/>
  </bookViews>
  <sheets>
    <sheet name="Metas y Actividades" sheetId="1" r:id="rId1"/>
    <sheet name="BASE" sheetId="9" state="hidden" r:id="rId2"/>
  </sheets>
  <definedNames>
    <definedName name="_xlnm._FilterDatabase" localSheetId="1" hidden="1">BASE!$A$1:$AC$17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9" l="1"/>
  <c r="Z2" i="9" s="1"/>
  <c r="E3" i="9"/>
  <c r="V3" i="9" s="1"/>
  <c r="E4" i="9"/>
  <c r="V4" i="9" s="1"/>
  <c r="E5" i="9"/>
  <c r="Z5" i="9" s="1"/>
  <c r="E6" i="9"/>
  <c r="Z6" i="9" s="1"/>
  <c r="E7" i="9"/>
  <c r="Z7" i="9" s="1"/>
  <c r="E8" i="9"/>
  <c r="V8" i="9" s="1"/>
  <c r="E9" i="9"/>
  <c r="Z9" i="9" s="1"/>
  <c r="E10" i="9"/>
  <c r="Z10" i="9" s="1"/>
  <c r="E11" i="9"/>
  <c r="V11" i="9" s="1"/>
  <c r="W11" i="9" s="1"/>
  <c r="E13" i="1" s="1"/>
  <c r="E12" i="9"/>
  <c r="Z12" i="9" s="1"/>
  <c r="V12" i="9"/>
  <c r="W12" i="9" s="1"/>
  <c r="E14" i="1" s="1"/>
  <c r="T12" i="9"/>
  <c r="O12" i="9"/>
  <c r="L12" i="9"/>
  <c r="O11" i="9"/>
  <c r="L11" i="9"/>
  <c r="V10" i="9"/>
  <c r="W10" i="9" s="1"/>
  <c r="E12" i="1" s="1"/>
  <c r="T10" i="9"/>
  <c r="Q10" i="9"/>
  <c r="O10" i="9"/>
  <c r="T9" i="9"/>
  <c r="O9" i="9"/>
  <c r="O7" i="9"/>
  <c r="P7" i="9" s="1"/>
  <c r="V6" i="9"/>
  <c r="O6" i="9"/>
  <c r="P6" i="9" s="1"/>
  <c r="O5" i="9"/>
  <c r="P5" i="9" s="1"/>
  <c r="Z4" i="9"/>
  <c r="Q4" i="9"/>
  <c r="O3" i="9"/>
  <c r="Q8" i="9" l="1"/>
  <c r="Z8" i="9"/>
  <c r="V2" i="9"/>
  <c r="L10" i="9"/>
  <c r="L2" i="9"/>
  <c r="Q12" i="9"/>
  <c r="Q11" i="9"/>
  <c r="Q9" i="9"/>
  <c r="L9" i="9"/>
  <c r="V9" i="9"/>
  <c r="W9" i="9" s="1"/>
  <c r="V5" i="9"/>
  <c r="L3" i="9"/>
  <c r="M3" i="9" s="1"/>
  <c r="N3" i="9" s="1"/>
  <c r="Q3" i="9"/>
  <c r="Z11" i="9"/>
  <c r="Q2" i="9"/>
  <c r="L4" i="9"/>
  <c r="L6" i="9"/>
  <c r="Q6" i="9"/>
  <c r="R6" i="9" s="1"/>
  <c r="E8" i="1" s="1"/>
  <c r="L8" i="9"/>
  <c r="Z3" i="9"/>
  <c r="V7" i="9"/>
  <c r="L5" i="9"/>
  <c r="Q5" i="9"/>
  <c r="R5" i="9" s="1"/>
  <c r="E7" i="1" s="1"/>
  <c r="L7" i="9"/>
  <c r="Q7" i="9"/>
  <c r="R7" i="9" s="1"/>
  <c r="E9" i="1" s="1"/>
  <c r="E11" i="1" l="1"/>
  <c r="E10" i="1" s="1"/>
  <c r="X8" i="9" s="1"/>
  <c r="X9" i="9"/>
  <c r="X12" i="9"/>
  <c r="E5" i="1"/>
  <c r="X10" i="9"/>
  <c r="X11" i="9"/>
  <c r="S5" i="9"/>
  <c r="S7" i="9"/>
  <c r="S6" i="9"/>
  <c r="E6" i="1" l="1"/>
  <c r="S4" i="9" s="1"/>
  <c r="E4" i="1"/>
  <c r="N2" i="9" s="1"/>
</calcChain>
</file>

<file path=xl/sharedStrings.xml><?xml version="1.0" encoding="utf-8"?>
<sst xmlns="http://schemas.openxmlformats.org/spreadsheetml/2006/main" count="136" uniqueCount="75">
  <si>
    <t>Número de control</t>
  </si>
  <si>
    <t>Entidad Federativa</t>
  </si>
  <si>
    <t>Definición</t>
  </si>
  <si>
    <t>Nombre</t>
  </si>
  <si>
    <t>Avance</t>
  </si>
  <si>
    <t>Clasificación de actividades</t>
  </si>
  <si>
    <t>Monto aprobado</t>
  </si>
  <si>
    <t>Meta</t>
  </si>
  <si>
    <t>Actividad</t>
  </si>
  <si>
    <t>Ponderador 1</t>
  </si>
  <si>
    <t>Suma B 1</t>
  </si>
  <si>
    <t>Avance 1</t>
  </si>
  <si>
    <t>Avance p</t>
  </si>
  <si>
    <t>Avance TM1</t>
  </si>
  <si>
    <t>Actividad 2</t>
  </si>
  <si>
    <t>Ponderador 2</t>
  </si>
  <si>
    <t>Avance p 2</t>
  </si>
  <si>
    <t>Avance TM2</t>
  </si>
  <si>
    <t>Ponderador 3</t>
  </si>
  <si>
    <t>Contar A3</t>
  </si>
  <si>
    <t>Avance 3</t>
  </si>
  <si>
    <t>Avance p3</t>
  </si>
  <si>
    <t>Avance TM3</t>
  </si>
  <si>
    <t>Actividades 4</t>
  </si>
  <si>
    <t>Avance 4</t>
  </si>
  <si>
    <t>Ponderador 4</t>
  </si>
  <si>
    <t>Avance p4</t>
  </si>
  <si>
    <t>Avance TM4</t>
  </si>
  <si>
    <t/>
  </si>
  <si>
    <t>M1</t>
  </si>
  <si>
    <t>FOBAM-1 Fortalecer la capacidad de incidencia y la mejor instrumentación de acciones locales articuladas por los Grupos Estatales para la Prevención del Embarazo Adolescente, con el liderazgo de las Instancias de las Mujeres en las Entidades Federativas (IMEF) en los grupos</t>
  </si>
  <si>
    <t>Realizar mínimo 2 mesas de trabajo para impulsar que las acciones del proyecto FOBAM se incorporen al plan de trabajo 2020 del Grupo</t>
  </si>
  <si>
    <t>Sí</t>
  </si>
  <si>
    <t>1</t>
  </si>
  <si>
    <t>A</t>
  </si>
  <si>
    <t>No</t>
  </si>
  <si>
    <t>M2</t>
  </si>
  <si>
    <t>FOBAM-2 Impulsar espacios de participación y fortalecimiento de liderazgos de niñas y adolescentes en derechos sexuales y reproductivos</t>
  </si>
  <si>
    <t>Foro sobre el derecho a la participación de niñas y adolescentes, con la asistencia de funcionarias/os públicos, padres y madres de familia, para la construcción de una agenda de infancia y adolescencia con énfasis en derechos sexuales y reproductivos que tenga enfoque de derechos y perspectiva de género. (A1)</t>
  </si>
  <si>
    <t>A1</t>
  </si>
  <si>
    <t>2</t>
  </si>
  <si>
    <t>Implementar una Escuela de Liderazgo Adolescente, con un eje fundamental en derechos sexuales y reproductivos (A2)</t>
  </si>
  <si>
    <t>A2</t>
  </si>
  <si>
    <t>Conformación de una red de niñas y adolescentes que puedan posicionar la agenda de derechos, derechos sexuales y reproductivos y prevención de embarazo y generar espacios de incidencia para sus integrantes. (A3)</t>
  </si>
  <si>
    <t>A3</t>
  </si>
  <si>
    <t>Actividades</t>
  </si>
  <si>
    <t>% Avance</t>
  </si>
  <si>
    <t>-</t>
  </si>
  <si>
    <t>Clave</t>
  </si>
  <si>
    <t>Descripción</t>
  </si>
  <si>
    <t>AM2_A1</t>
  </si>
  <si>
    <t>AM2_A2</t>
  </si>
  <si>
    <t>AM2_A3</t>
  </si>
  <si>
    <t>Meta 1</t>
  </si>
  <si>
    <t>Meta 2</t>
  </si>
  <si>
    <t>A1_A2</t>
  </si>
  <si>
    <t>AM1_A1_A2</t>
  </si>
  <si>
    <t>Avance 2</t>
  </si>
  <si>
    <t>M1_</t>
  </si>
  <si>
    <t>M2_</t>
  </si>
  <si>
    <t>A4</t>
  </si>
  <si>
    <t>M3_</t>
  </si>
  <si>
    <t>FOBAM-3 Impulsar estrategias para la prevención y atención de la violencia sexual contra niñas y adolescentes y el acceso a la Interrupción Voluntaria del Embarazo (IVE) según el marco normativo vigente</t>
  </si>
  <si>
    <t>AM3_A1</t>
  </si>
  <si>
    <t>Integración y difusión de un directorio de enlaces institucionales estatales y municipales para la atención, referencia y contrarreferencia de las niñas y adolescentes embarazadas (o en riesgo de quedar embarazadas) ante violencia o abuso sexual. (A1)</t>
  </si>
  <si>
    <t>3</t>
  </si>
  <si>
    <t>AM3_A2</t>
  </si>
  <si>
    <t>Realizar un taller de capacitación, con perspectiva de género y enfoque de derechos humanos, dirigido a personas prestadoras de servicios institucionales (salud, educación, desarrollo social, procuración de justicia) sobre la detección y denuncia de casos de violencia y/o abuso sexual de niñas y adolescentes; así como, del derecho a la IVE. (A2)</t>
  </si>
  <si>
    <t>AM3_A3</t>
  </si>
  <si>
    <t>Realizar un taller de capacitación, con perspectiva de género y enfoque de derechos humanos, dirigido a madres, padres y personas responsables del cuidado de niñas, niños y adolescentes sobre la detección y denuncia de casos de violencia y/o abuso sexual de niñas y adolescentes; así como, del derecho a la IVE. (A3)</t>
  </si>
  <si>
    <t>AM3_A4</t>
  </si>
  <si>
    <t>Jornadas comunitarias para población adulta y adolescente sobre la ruta de respuesta ante la violencia y el abuso sexual de niñas y adolescentes; así como, de su derecho a la IVE. (A4)</t>
  </si>
  <si>
    <t>Meta 3</t>
  </si>
  <si>
    <t>M3</t>
  </si>
  <si>
    <t>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</si>
</sst>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1">
    <font>
      <sz val="11"/>
      <color theme="1"/>
      <name val="Calibri"/>
      <family val="2"/>
      <scheme val="minor"/>
    </font>
    <font>
      <sz val="11"/>
      <color theme="0"/>
      <name val="Calibri"/>
      <family val="2"/>
      <scheme val="minor"/>
    </font>
    <font>
      <sz val="11"/>
      <name val="Calibri"/>
      <family val="2"/>
      <scheme val="minor"/>
    </font>
    <font>
      <sz val="9"/>
      <color rgb="FF000000"/>
      <name val="Montserrat"/>
    </font>
    <font>
      <b/>
      <sz val="11"/>
      <color theme="1"/>
      <name val="Montserrat"/>
    </font>
    <font>
      <sz val="11"/>
      <color theme="1"/>
      <name val="Montserrat"/>
    </font>
    <font>
      <b/>
      <sz val="11"/>
      <name val="Montserrat"/>
    </font>
    <font>
      <b/>
      <sz val="20"/>
      <color theme="0"/>
      <name val="Montserrat"/>
    </font>
    <font>
      <sz val="9"/>
      <color theme="1"/>
      <name val="Montserrat"/>
    </font>
    <font>
      <b/>
      <sz val="9"/>
      <color theme="1"/>
      <name val="Montserrat"/>
    </font>
    <font>
      <b/>
      <sz val="9"/>
      <name val="Montserrat"/>
    </font>
  </fonts>
  <fills count="7">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249977111117893"/>
        <bgColor indexed="64"/>
      </patternFill>
    </fill>
  </fills>
  <borders count="3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249977111117893"/>
      </left>
      <right style="thin">
        <color theme="5" tint="-0.249977111117893"/>
      </right>
      <top/>
      <bottom/>
      <diagonal/>
    </border>
    <border>
      <left style="medium">
        <color theme="5" tint="-0.249977111117893"/>
      </left>
      <right/>
      <top style="medium">
        <color theme="5" tint="-0.249977111117893"/>
      </top>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5" tint="-0.249977111117893"/>
      </left>
      <right style="thin">
        <color theme="5" tint="-0.249977111117893"/>
      </right>
      <top style="hair">
        <color theme="5" tint="-0.249977111117893"/>
      </top>
      <bottom style="hair">
        <color theme="5" tint="-0.249977111117893"/>
      </bottom>
      <diagonal/>
    </border>
    <border>
      <left style="thin">
        <color theme="5" tint="-0.249977111117893"/>
      </left>
      <right style="thin">
        <color theme="5" tint="-0.249977111117893"/>
      </right>
      <top style="medium">
        <color theme="5" tint="-0.249977111117893"/>
      </top>
      <bottom style="thin">
        <color theme="5" tint="-0.249977111117893"/>
      </bottom>
      <diagonal/>
    </border>
    <border>
      <left style="medium">
        <color theme="5" tint="-0.249977111117893"/>
      </left>
      <right style="thin">
        <color theme="5" tint="-0.249977111117893"/>
      </right>
      <top/>
      <bottom/>
      <diagonal/>
    </border>
    <border>
      <left style="thin">
        <color theme="5" tint="-0.249977111117893"/>
      </left>
      <right style="medium">
        <color theme="5" tint="-0.249977111117893"/>
      </right>
      <top style="hair">
        <color theme="5" tint="-0.249977111117893"/>
      </top>
      <bottom style="hair">
        <color theme="5" tint="-0.249977111117893"/>
      </bottom>
      <diagonal/>
    </border>
    <border>
      <left style="medium">
        <color theme="5" tint="-0.249977111117893"/>
      </left>
      <right style="thin">
        <color theme="5" tint="-0.249977111117893"/>
      </right>
      <top/>
      <bottom style="medium">
        <color theme="5" tint="-0.249977111117893"/>
      </bottom>
      <diagonal/>
    </border>
    <border>
      <left style="thin">
        <color theme="5" tint="-0.249977111117893"/>
      </left>
      <right style="thin">
        <color theme="5" tint="-0.249977111117893"/>
      </right>
      <top style="thin">
        <color theme="5" tint="-0.249977111117893"/>
      </top>
      <bottom style="medium">
        <color theme="5" tint="-0.249977111117893"/>
      </bottom>
      <diagonal/>
    </border>
    <border>
      <left style="thin">
        <color theme="5" tint="-0.249977111117893"/>
      </left>
      <right style="thin">
        <color theme="5" tint="-0.249977111117893"/>
      </right>
      <top/>
      <bottom style="medium">
        <color theme="5" tint="-0.249977111117893"/>
      </bottom>
      <diagonal/>
    </border>
    <border>
      <left style="thin">
        <color theme="5" tint="-0.249977111117893"/>
      </left>
      <right style="medium">
        <color theme="5" tint="-0.249977111117893"/>
      </right>
      <top/>
      <bottom style="medium">
        <color theme="5" tint="-0.249977111117893"/>
      </bottom>
      <diagonal/>
    </border>
    <border>
      <left style="medium">
        <color theme="5" tint="-0.249977111117893"/>
      </left>
      <right style="thin">
        <color theme="5" tint="-0.249977111117893"/>
      </right>
      <top style="medium">
        <color theme="5" tint="-0.249977111117893"/>
      </top>
      <bottom/>
      <diagonal/>
    </border>
    <border>
      <left style="thin">
        <color theme="5" tint="-0.249977111117893"/>
      </left>
      <right style="thin">
        <color theme="5" tint="-0.249977111117893"/>
      </right>
      <top style="medium">
        <color theme="5" tint="-0.249977111117893"/>
      </top>
      <bottom/>
      <diagonal/>
    </border>
    <border>
      <left style="thin">
        <color theme="5" tint="-0.249977111117893"/>
      </left>
      <right style="medium">
        <color theme="5" tint="-0.249977111117893"/>
      </right>
      <top style="medium">
        <color theme="5" tint="-0.249977111117893"/>
      </top>
      <bottom/>
      <diagonal/>
    </border>
    <border>
      <left style="medium">
        <color theme="5" tint="-0.249977111117893"/>
      </left>
      <right style="thin">
        <color theme="5" tint="-0.249977111117893"/>
      </right>
      <top style="medium">
        <color theme="5" tint="-0.249977111117893"/>
      </top>
      <bottom style="medium">
        <color theme="5" tint="-0.249977111117893"/>
      </bottom>
      <diagonal/>
    </border>
    <border>
      <left style="thin">
        <color theme="5" tint="-0.249977111117893"/>
      </left>
      <right style="thin">
        <color theme="5" tint="-0.249977111117893"/>
      </right>
      <top style="medium">
        <color theme="5" tint="-0.249977111117893"/>
      </top>
      <bottom style="medium">
        <color theme="5" tint="-0.249977111117893"/>
      </bottom>
      <diagonal/>
    </border>
    <border>
      <left style="thin">
        <color theme="5" tint="-0.249977111117893"/>
      </left>
      <right/>
      <top style="medium">
        <color theme="5" tint="-0.249977111117893"/>
      </top>
      <bottom style="medium">
        <color theme="5" tint="-0.249977111117893"/>
      </bottom>
      <diagonal/>
    </border>
    <border>
      <left/>
      <right style="thin">
        <color theme="5" tint="-0.249977111117893"/>
      </right>
      <top style="medium">
        <color theme="5" tint="-0.249977111117893"/>
      </top>
      <bottom style="medium">
        <color theme="5" tint="-0.249977111117893"/>
      </bottom>
      <diagonal/>
    </border>
    <border>
      <left style="thin">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style="medium">
        <color theme="5" tint="-0.249977111117893"/>
      </top>
      <bottom/>
      <diagonal/>
    </border>
    <border>
      <left/>
      <right style="medium">
        <color theme="5" tint="-0.249977111117893"/>
      </right>
      <top style="medium">
        <color theme="5" tint="-0.249977111117893"/>
      </top>
      <bottom/>
      <diagonal/>
    </border>
    <border>
      <left style="thin">
        <color theme="5" tint="-0.249977111117893"/>
      </left>
      <right/>
      <top/>
      <bottom/>
      <diagonal/>
    </border>
    <border>
      <left/>
      <right style="thin">
        <color theme="5" tint="-0.249977111117893"/>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5" tint="-0.249977111117893"/>
      </top>
      <bottom/>
      <diagonal/>
    </border>
  </borders>
  <cellStyleXfs count="1">
    <xf numFmtId="0" fontId="0" fillId="0" borderId="0"/>
  </cellStyleXfs>
  <cellXfs count="66">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4" fontId="1" fillId="2" borderId="3" xfId="0" applyNumberFormat="1" applyFont="1" applyFill="1" applyBorder="1" applyAlignment="1">
      <alignment horizontal="center"/>
    </xf>
    <xf numFmtId="0" fontId="1" fillId="3" borderId="2" xfId="0" applyFont="1" applyFill="1" applyBorder="1" applyAlignment="1">
      <alignment horizontal="center"/>
    </xf>
    <xf numFmtId="0" fontId="0" fillId="0" borderId="4" xfId="0" applyBorder="1"/>
    <xf numFmtId="0" fontId="0" fillId="0" borderId="4" xfId="0" applyBorder="1" applyAlignment="1">
      <alignment horizontal="center"/>
    </xf>
    <xf numFmtId="0" fontId="0" fillId="3" borderId="0" xfId="0" applyFill="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Border="1"/>
    <xf numFmtId="44" fontId="2" fillId="0" borderId="0" xfId="0" applyNumberFormat="1" applyFont="1"/>
    <xf numFmtId="0" fontId="5" fillId="0" borderId="0" xfId="0" applyFont="1"/>
    <xf numFmtId="0" fontId="5" fillId="0" borderId="0" xfId="0" applyFont="1" applyAlignment="1">
      <alignment horizontal="center" vertical="center"/>
    </xf>
    <xf numFmtId="0" fontId="5" fillId="0" borderId="8" xfId="0" applyFont="1" applyBorder="1" applyAlignment="1">
      <alignment horizontal="left" vertical="center" wrapText="1" indent="1"/>
    </xf>
    <xf numFmtId="0" fontId="5" fillId="0" borderId="8" xfId="0" applyFont="1" applyBorder="1" applyAlignment="1">
      <alignment horizontal="center" vertical="center"/>
    </xf>
    <xf numFmtId="0" fontId="5" fillId="0" borderId="14" xfId="0" applyFont="1" applyBorder="1" applyAlignment="1">
      <alignment horizontal="left" vertical="center" wrapText="1" indent="1"/>
    </xf>
    <xf numFmtId="0" fontId="5" fillId="0" borderId="14" xfId="0" applyFont="1" applyBorder="1" applyAlignment="1">
      <alignment horizontal="center" vertical="center"/>
    </xf>
    <xf numFmtId="0" fontId="5" fillId="0" borderId="17" xfId="0" applyFont="1" applyBorder="1" applyAlignment="1">
      <alignment horizontal="left" vertical="center" wrapText="1" indent="1"/>
    </xf>
    <xf numFmtId="0" fontId="5" fillId="0" borderId="17" xfId="0" applyFont="1" applyBorder="1" applyAlignment="1">
      <alignment horizontal="center" vertical="center"/>
    </xf>
    <xf numFmtId="0" fontId="6" fillId="5" borderId="19" xfId="0" applyFont="1" applyFill="1" applyBorder="1" applyAlignment="1">
      <alignment horizontal="left" vertical="center"/>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6" fillId="5" borderId="5" xfId="0" applyFont="1" applyFill="1" applyBorder="1" applyAlignment="1">
      <alignment horizontal="left" vertical="center"/>
    </xf>
    <xf numFmtId="0" fontId="8" fillId="0" borderId="0" xfId="0" applyFont="1" applyAlignment="1">
      <alignment vertical="center"/>
    </xf>
    <xf numFmtId="0" fontId="9" fillId="5" borderId="6" xfId="0" applyFont="1" applyFill="1" applyBorder="1" applyAlignment="1">
      <alignment horizontal="center" vertical="center"/>
    </xf>
    <xf numFmtId="0" fontId="10" fillId="5" borderId="20" xfId="0" applyFont="1" applyFill="1" applyBorder="1" applyAlignment="1">
      <alignment vertical="center"/>
    </xf>
    <xf numFmtId="0" fontId="8" fillId="0" borderId="7" xfId="0" applyFont="1" applyBorder="1" applyAlignment="1">
      <alignment horizontal="left" vertical="center" indent="1"/>
    </xf>
    <xf numFmtId="0" fontId="8" fillId="0" borderId="13" xfId="0" applyFont="1" applyBorder="1" applyAlignment="1">
      <alignment horizontal="left" vertical="center" indent="1"/>
    </xf>
    <xf numFmtId="0" fontId="10" fillId="5" borderId="5" xfId="0" applyFont="1" applyFill="1" applyBorder="1" applyAlignment="1">
      <alignment vertical="center"/>
    </xf>
    <xf numFmtId="0" fontId="8" fillId="0" borderId="9" xfId="0" applyFont="1" applyBorder="1" applyAlignment="1">
      <alignment horizontal="left" vertical="center" indent="1"/>
    </xf>
    <xf numFmtId="0" fontId="8" fillId="0" borderId="0" xfId="0" applyFont="1"/>
    <xf numFmtId="164" fontId="4" fillId="4" borderId="23" xfId="0" applyNumberFormat="1" applyFont="1" applyFill="1" applyBorder="1" applyAlignment="1" applyProtection="1">
      <alignment horizontal="center" vertical="center" wrapText="1"/>
      <protection hidden="1"/>
    </xf>
    <xf numFmtId="164" fontId="5" fillId="0" borderId="18" xfId="0" applyNumberFormat="1" applyFont="1" applyBorder="1" applyAlignment="1" applyProtection="1">
      <alignment horizontal="center" vertical="center"/>
      <protection hidden="1"/>
    </xf>
    <xf numFmtId="164" fontId="5" fillId="0" borderId="11" xfId="0" applyNumberFormat="1" applyFont="1" applyBorder="1" applyAlignment="1" applyProtection="1">
      <alignment horizontal="center" vertical="center"/>
      <protection hidden="1"/>
    </xf>
    <xf numFmtId="164" fontId="5" fillId="0" borderId="15" xfId="0" applyNumberFormat="1" applyFont="1" applyBorder="1" applyAlignment="1" applyProtection="1">
      <alignment horizontal="center" vertical="center"/>
      <protection hidden="1"/>
    </xf>
    <xf numFmtId="0" fontId="0" fillId="0" borderId="29" xfId="0" applyBorder="1" applyAlignment="1">
      <alignment horizontal="center"/>
    </xf>
    <xf numFmtId="0" fontId="2" fillId="4" borderId="2" xfId="0" applyFont="1" applyFill="1" applyBorder="1" applyAlignment="1">
      <alignment horizontal="center"/>
    </xf>
    <xf numFmtId="0" fontId="2" fillId="4" borderId="0" xfId="0" applyFont="1" applyFill="1" applyAlignment="1">
      <alignment horizontal="center"/>
    </xf>
    <xf numFmtId="0" fontId="8" fillId="0" borderId="14" xfId="0" applyFont="1" applyBorder="1" applyAlignment="1">
      <alignment horizontal="left" vertical="center" indent="1"/>
    </xf>
    <xf numFmtId="0" fontId="4" fillId="4" borderId="10" xfId="0" applyFont="1" applyFill="1" applyBorder="1" applyAlignment="1">
      <alignment horizontal="center" vertical="center"/>
    </xf>
    <xf numFmtId="0" fontId="6" fillId="0" borderId="30" xfId="0" applyFont="1" applyFill="1" applyBorder="1" applyAlignment="1">
      <alignment horizontal="left" vertical="center"/>
    </xf>
    <xf numFmtId="0" fontId="10" fillId="0" borderId="30" xfId="0" applyFont="1" applyFill="1" applyBorder="1" applyAlignment="1">
      <alignment vertical="center"/>
    </xf>
    <xf numFmtId="0" fontId="6" fillId="0" borderId="30" xfId="0" applyFont="1" applyFill="1" applyBorder="1" applyAlignment="1">
      <alignment horizontal="left" vertical="center" wrapText="1"/>
    </xf>
    <xf numFmtId="0" fontId="0" fillId="3" borderId="0" xfId="0" applyFill="1" applyAlignment="1" applyProtection="1">
      <alignment horizontal="center"/>
      <protection hidden="1"/>
    </xf>
    <xf numFmtId="0" fontId="0" fillId="0" borderId="28" xfId="0" applyBorder="1" applyAlignment="1" applyProtection="1">
      <alignment horizontal="center"/>
      <protection hidden="1"/>
    </xf>
    <xf numFmtId="44" fontId="2" fillId="0" borderId="28" xfId="0" applyNumberFormat="1" applyFont="1" applyFill="1" applyBorder="1"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164" fontId="1" fillId="6" borderId="0" xfId="0" applyNumberFormat="1" applyFont="1" applyFill="1" applyAlignment="1" applyProtection="1">
      <alignment horizontal="center"/>
      <protection hidden="1"/>
    </xf>
    <xf numFmtId="0" fontId="0" fillId="0" borderId="0" xfId="0" applyNumberFormat="1" applyAlignment="1" applyProtection="1">
      <alignment horizontal="center"/>
      <protection hidden="1"/>
    </xf>
    <xf numFmtId="0" fontId="0" fillId="3" borderId="0" xfId="0" applyNumberFormat="1" applyFill="1" applyAlignment="1" applyProtection="1">
      <alignment horizontal="center"/>
      <protection hidden="1"/>
    </xf>
    <xf numFmtId="0" fontId="2" fillId="4" borderId="0" xfId="0" applyNumberFormat="1" applyFont="1" applyFill="1" applyAlignment="1" applyProtection="1">
      <alignment horizontal="center"/>
      <protection hidden="1"/>
    </xf>
    <xf numFmtId="0" fontId="3" fillId="0" borderId="0" xfId="0" applyFont="1" applyAlignment="1" applyProtection="1">
      <alignment horizontal="center"/>
      <protection hidden="1"/>
    </xf>
    <xf numFmtId="164" fontId="2" fillId="4" borderId="0" xfId="0" applyNumberFormat="1" applyFont="1" applyFill="1" applyAlignment="1" applyProtection="1">
      <alignment horizontal="center"/>
      <protection hidden="1"/>
    </xf>
    <xf numFmtId="0" fontId="1" fillId="6" borderId="0" xfId="0" applyNumberFormat="1" applyFont="1" applyFill="1" applyAlignment="1" applyProtection="1">
      <alignment horizontal="center"/>
      <protection hidden="1"/>
    </xf>
    <xf numFmtId="44" fontId="2" fillId="0" borderId="28" xfId="0" applyNumberFormat="1" applyFont="1" applyFill="1" applyBorder="1" applyAlignment="1" applyProtection="1">
      <alignment horizontal="right" vertical="center"/>
      <protection hidden="1"/>
    </xf>
    <xf numFmtId="0" fontId="4" fillId="4" borderId="16"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2" xfId="0" applyFont="1" applyFill="1" applyBorder="1" applyAlignment="1">
      <alignment horizontal="center" vertical="center"/>
    </xf>
    <xf numFmtId="0" fontId="6" fillId="5" borderId="21" xfId="0" applyFont="1" applyFill="1" applyBorder="1" applyAlignment="1">
      <alignment horizontal="left" vertical="center" wrapText="1"/>
    </xf>
    <xf numFmtId="0" fontId="6" fillId="5" borderId="22" xfId="0" applyFont="1" applyFill="1" applyBorder="1" applyAlignment="1">
      <alignment horizontal="left" vertical="center" wrapText="1"/>
    </xf>
    <xf numFmtId="0" fontId="7" fillId="6" borderId="0" xfId="0" applyFont="1" applyFill="1" applyAlignment="1">
      <alignment horizontal="center" vertical="center"/>
    </xf>
    <xf numFmtId="0" fontId="6" fillId="5" borderId="26" xfId="0" applyFont="1" applyFill="1" applyBorder="1" applyAlignment="1">
      <alignment horizontal="left" vertical="center" wrapText="1"/>
    </xf>
    <xf numFmtId="0" fontId="6" fillId="5" borderId="27" xfId="0" applyFont="1" applyFill="1" applyBorder="1" applyAlignment="1">
      <alignment horizontal="left" vertical="center" wrapText="1"/>
    </xf>
  </cellXfs>
  <cellStyles count="1">
    <cellStyle name="Normal" xfId="0" builtinId="0"/>
  </cellStyles>
  <dxfs count="62">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center" vertical="bottom" textRotation="0" wrapText="0" indent="0" justifyLastLine="0" shrinkToFit="0" readingOrder="0"/>
      <border diagonalUp="0" diagonalDown="0" outline="0">
        <left/>
        <right/>
        <top style="thin">
          <color indexed="64"/>
        </top>
        <bottom/>
      </border>
    </dxf>
    <dxf>
      <font>
        <strike val="0"/>
        <outline val="0"/>
        <shadow val="0"/>
        <u val="none"/>
        <vertAlign val="baseline"/>
        <sz val="11"/>
        <color auto="1"/>
        <name val="Calibri"/>
        <scheme val="minor"/>
      </font>
      <numFmt numFmtId="0" formatCode="General"/>
      <fill>
        <patternFill>
          <fgColor indexed="64"/>
          <bgColor theme="5" tint="0.79998168889431442"/>
        </patternFill>
      </fill>
      <alignment horizontal="center" vertical="bottom" textRotation="0" wrapText="0" indent="0" justifyLastLine="0" shrinkToFit="0" readingOrder="0"/>
      <protection locked="1" hidden="1"/>
    </dxf>
    <dxf>
      <alignment horizontal="center" vertical="bottom" textRotation="0" wrapText="0" indent="0" justifyLastLine="0" shrinkToFit="0" readingOrder="0"/>
      <border diagonalUp="0" diagonalDown="0" outline="0">
        <left/>
        <right/>
        <top style="thin">
          <color indexed="64"/>
        </top>
        <bottom/>
      </border>
    </dxf>
    <dxf>
      <numFmt numFmtId="0" formatCode="General"/>
      <alignment horizontal="center" vertical="bottom" textRotation="0" wrapText="0" indent="0" justifyLastLine="0" shrinkToFit="0" readingOrder="0"/>
      <protection locked="1" hidden="1"/>
    </dxf>
    <dxf>
      <alignment horizontal="center" vertical="bottom" textRotation="0" wrapText="0" indent="0" justifyLastLine="0" shrinkToFit="0" readingOrder="0"/>
      <border diagonalUp="0" diagonalDown="0" outline="0">
        <left/>
        <right/>
        <top style="thin">
          <color indexed="64"/>
        </top>
        <bottom/>
      </border>
    </dxf>
    <dxf>
      <numFmt numFmtId="0" formatCode="General"/>
      <alignment horizontal="center" vertical="bottom" textRotation="0" wrapText="0" indent="0" justifyLastLine="0" shrinkToFit="0" readingOrder="0"/>
      <protection locked="1" hidden="1"/>
    </dxf>
    <dxf>
      <fill>
        <patternFill patternType="solid">
          <fgColor indexed="64"/>
          <bgColor theme="9" tint="0.59999389629810485"/>
        </patternFill>
      </fill>
      <alignment horizontal="center" vertical="bottom" textRotation="0" wrapText="0" indent="0" justifyLastLine="0" shrinkToFit="0" readingOrder="0"/>
      <border diagonalUp="0" diagonalDown="0" outline="0">
        <left/>
        <right/>
        <top style="thin">
          <color indexed="64"/>
        </top>
        <bottom/>
      </border>
    </dxf>
    <dxf>
      <numFmt numFmtId="0" formatCode="General"/>
      <fill>
        <patternFill>
          <fgColor indexed="64"/>
          <bgColor theme="9" tint="0.59999389629810485"/>
        </patternFill>
      </fill>
      <alignment horizontal="center" vertical="bottom" textRotation="0" wrapText="0" indent="0" justifyLastLine="0" shrinkToFit="0" readingOrder="0"/>
      <protection locked="1" hidden="1"/>
    </dxf>
    <dxf>
      <alignment horizontal="center" vertical="bottom" textRotation="0" wrapText="0" indent="0" justifyLastLine="0" shrinkToFit="0" readingOrder="0"/>
      <border diagonalUp="0" diagonalDown="0" outline="0">
        <left/>
        <right/>
        <top style="thin">
          <color indexed="64"/>
        </top>
        <bottom/>
      </border>
    </dxf>
    <dxf>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center" vertical="bottom" textRotation="0" wrapText="0" indent="0" justifyLastLine="0" shrinkToFit="0" readingOrder="0"/>
      <border diagonalUp="0" diagonalDown="0" outline="0">
        <left/>
        <right/>
        <top style="thin">
          <color indexed="64"/>
        </top>
        <bottom/>
      </border>
    </dxf>
    <dxf>
      <font>
        <strike val="0"/>
        <outline val="0"/>
        <shadow val="0"/>
        <u val="none"/>
        <vertAlign val="baseline"/>
        <sz val="11"/>
        <color auto="1"/>
        <name val="Calibri"/>
        <scheme val="minor"/>
      </font>
      <numFmt numFmtId="0" formatCode="General"/>
      <fill>
        <patternFill>
          <fgColor indexed="64"/>
          <bgColor theme="5" tint="0.79998168889431442"/>
        </patternFill>
      </fill>
      <alignment horizontal="center" vertical="bottom" textRotation="0" wrapText="0" indent="0" justifyLastLine="0" shrinkToFit="0" readingOrder="0"/>
      <protection locked="1" hidden="1"/>
    </dxf>
    <dxf>
      <alignment horizontal="center" vertical="bottom" textRotation="0" wrapText="0" indent="0" justifyLastLine="0" shrinkToFit="0" readingOrder="0"/>
      <border diagonalUp="0" diagonalDown="0" outline="0">
        <left/>
        <right/>
        <top style="thin">
          <color indexed="64"/>
        </top>
        <bottom/>
      </border>
    </dxf>
    <dxf>
      <numFmt numFmtId="0" formatCode="General"/>
      <alignment horizontal="center" vertical="bottom" textRotation="0" wrapText="0" indent="0" justifyLastLine="0" shrinkToFit="0" readingOrder="0"/>
      <protection locked="1" hidden="1"/>
    </dxf>
    <dxf>
      <fill>
        <patternFill patternType="solid">
          <fgColor indexed="64"/>
          <bgColor theme="9" tint="0.59999389629810485"/>
        </patternFill>
      </fill>
      <alignment horizontal="center" vertical="bottom" textRotation="0" wrapText="0" indent="0" justifyLastLine="0" shrinkToFit="0" readingOrder="0"/>
      <border diagonalUp="0" diagonalDown="0" outline="0">
        <left/>
        <right/>
        <top style="thin">
          <color indexed="64"/>
        </top>
        <bottom/>
      </border>
    </dxf>
    <dxf>
      <numFmt numFmtId="0" formatCode="General"/>
      <fill>
        <patternFill>
          <fgColor indexed="64"/>
          <bgColor theme="9" tint="0.59999389629810485"/>
        </patternFill>
      </fill>
      <alignment horizontal="center" vertical="bottom" textRotation="0" wrapText="0" indent="0" justifyLastLine="0" shrinkToFit="0" readingOrder="0"/>
      <protection locked="1" hidden="1"/>
    </dxf>
    <dxf>
      <alignment horizontal="center" vertical="bottom" textRotation="0" wrapText="0" indent="0" justifyLastLine="0" shrinkToFit="0" readingOrder="0"/>
      <border diagonalUp="0" diagonalDown="0" outline="0">
        <left/>
        <right/>
        <top style="thin">
          <color indexed="64"/>
        </top>
        <bottom/>
      </border>
    </dxf>
    <dxf>
      <numFmt numFmtId="0" formatCode="General"/>
      <alignment horizontal="center" vertical="bottom" textRotation="0" wrapText="0" indent="0" justifyLastLine="0" shrinkToFit="0" readingOrder="0"/>
      <protection locked="1" hidden="1"/>
    </dxf>
    <dxf>
      <alignment horizontal="center" vertical="bottom" textRotation="0" wrapText="0" indent="0" justifyLastLine="0" shrinkToFit="0" readingOrder="0"/>
      <border diagonalUp="0" diagonalDown="0" outline="0">
        <left/>
        <right/>
        <top style="thin">
          <color indexed="64"/>
        </top>
        <bottom/>
      </border>
    </dxf>
    <dxf>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center" vertical="bottom" textRotation="0" wrapText="0" indent="0" justifyLastLine="0" shrinkToFit="0" readingOrder="0"/>
      <border diagonalUp="0" diagonalDown="0" outline="0">
        <left/>
        <right/>
        <top style="thin">
          <color indexed="64"/>
        </top>
        <bottom/>
      </border>
    </dxf>
    <dxf>
      <font>
        <strike val="0"/>
        <outline val="0"/>
        <shadow val="0"/>
        <u val="none"/>
        <vertAlign val="baseline"/>
        <sz val="11"/>
        <color auto="1"/>
        <name val="Calibri"/>
        <scheme val="minor"/>
      </font>
      <numFmt numFmtId="0" formatCode="General"/>
      <fill>
        <patternFill>
          <fgColor indexed="64"/>
          <bgColor theme="5" tint="0.79998168889431442"/>
        </patternFill>
      </fill>
      <alignment horizontal="center" vertical="bottom" textRotation="0" wrapText="0" indent="0" justifyLastLine="0" shrinkToFit="0" readingOrder="0"/>
      <protection locked="1" hidden="1"/>
    </dxf>
    <dxf>
      <alignment horizontal="center" vertical="bottom" textRotation="0" wrapText="0" indent="0" justifyLastLine="0" shrinkToFit="0" readingOrder="0"/>
      <border diagonalUp="0" diagonalDown="0" outline="0">
        <left/>
        <right/>
        <top style="thin">
          <color indexed="64"/>
        </top>
        <bottom/>
      </border>
    </dxf>
    <dxf>
      <numFmt numFmtId="0" formatCode="General"/>
      <alignment horizontal="center" vertical="bottom" textRotation="0" wrapText="0" indent="0" justifyLastLine="0" shrinkToFit="0" readingOrder="0"/>
      <protection locked="1" hidden="1"/>
    </dxf>
    <dxf>
      <fill>
        <patternFill patternType="solid">
          <fgColor indexed="64"/>
          <bgColor theme="9" tint="0.59999389629810485"/>
        </patternFill>
      </fill>
      <alignment horizontal="center" vertical="bottom" textRotation="0" wrapText="0" indent="0" justifyLastLine="0" shrinkToFit="0" readingOrder="0"/>
      <border diagonalUp="0" diagonalDown="0" outline="0">
        <left/>
        <right/>
        <top style="thin">
          <color indexed="64"/>
        </top>
        <bottom/>
      </border>
    </dxf>
    <dxf>
      <numFmt numFmtId="0" formatCode="General"/>
      <fill>
        <patternFill>
          <fgColor indexed="64"/>
          <bgColor theme="9" tint="0.59999389629810485"/>
        </patternFill>
      </fill>
      <alignment horizontal="center" vertical="bottom" textRotation="0" wrapText="0" indent="0" justifyLastLine="0" shrinkToFit="0" readingOrder="0"/>
      <protection locked="1" hidden="1"/>
    </dxf>
    <dxf>
      <alignment horizontal="center" vertical="bottom" textRotation="0" wrapText="0" indent="0" justifyLastLine="0" shrinkToFit="0" readingOrder="0"/>
      <border diagonalUp="0" diagonalDown="0" outline="0">
        <left/>
        <right/>
        <top style="thin">
          <color indexed="64"/>
        </top>
        <bottom/>
      </border>
    </dxf>
    <dxf>
      <numFmt numFmtId="0" formatCode="General"/>
      <alignment horizontal="center" vertical="bottom" textRotation="0" wrapText="0" indent="0" justifyLastLine="0" shrinkToFit="0" readingOrder="0"/>
      <protection locked="1" hidden="1"/>
    </dxf>
    <dxf>
      <alignment horizontal="center" vertical="bottom" textRotation="0" wrapText="0" indent="0" justifyLastLine="0" shrinkToFit="0" readingOrder="0"/>
      <border diagonalUp="0" diagonalDown="0" outline="0">
        <left/>
        <right/>
        <top style="thin">
          <color indexed="64"/>
        </top>
        <bottom/>
      </border>
    </dxf>
    <dxf>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center" vertical="bottom" textRotation="0" wrapText="0" indent="0" justifyLastLine="0" shrinkToFit="0" readingOrder="0"/>
      <border diagonalUp="0" diagonalDown="0" outline="0">
        <left/>
        <right/>
        <top style="thin">
          <color indexed="64"/>
        </top>
        <bottom/>
      </border>
    </dxf>
    <dxf>
      <font>
        <strike val="0"/>
        <outline val="0"/>
        <shadow val="0"/>
        <u val="none"/>
        <vertAlign val="baseline"/>
        <sz val="11"/>
        <color auto="1"/>
        <name val="Calibri"/>
        <scheme val="minor"/>
      </font>
      <numFmt numFmtId="0" formatCode="General"/>
      <fill>
        <patternFill>
          <fgColor indexed="64"/>
          <bgColor theme="5" tint="0.79998168889431442"/>
        </patternFill>
      </fill>
      <alignment horizontal="center" vertical="bottom" textRotation="0" wrapText="0" indent="0" justifyLastLine="0" shrinkToFit="0" readingOrder="0"/>
      <protection locked="1" hidden="1"/>
    </dxf>
    <dxf>
      <alignment horizontal="center" vertical="bottom" textRotation="0" wrapText="0" indent="0" justifyLastLine="0" shrinkToFit="0" readingOrder="0"/>
      <border diagonalUp="0" diagonalDown="0" outline="0">
        <left/>
        <right/>
        <top style="thin">
          <color indexed="64"/>
        </top>
        <bottom/>
      </border>
    </dxf>
    <dxf>
      <numFmt numFmtId="0" formatCode="General"/>
      <alignment horizontal="center" vertical="bottom" textRotation="0" wrapText="0" indent="0" justifyLastLine="0" shrinkToFit="0" readingOrder="0"/>
      <protection locked="1" hidden="1"/>
    </dxf>
    <dxf>
      <fill>
        <patternFill patternType="solid">
          <fgColor indexed="64"/>
          <bgColor theme="9" tint="0.59999389629810485"/>
        </patternFill>
      </fill>
      <alignment horizontal="center" vertical="bottom" textRotation="0" wrapText="0" indent="0" justifyLastLine="0" shrinkToFit="0" readingOrder="0"/>
      <border diagonalUp="0" diagonalDown="0" outline="0">
        <left/>
        <right/>
        <top style="thin">
          <color indexed="64"/>
        </top>
        <bottom/>
      </border>
    </dxf>
    <dxf>
      <numFmt numFmtId="0" formatCode="General"/>
      <fill>
        <patternFill>
          <fgColor indexed="64"/>
          <bgColor theme="9" tint="0.59999389629810485"/>
        </patternFill>
      </fill>
      <alignment horizontal="center" vertical="bottom" textRotation="0" wrapText="0" indent="0" justifyLastLine="0" shrinkToFit="0" readingOrder="0"/>
      <protection locked="1" hidden="1"/>
    </dxf>
    <dxf>
      <alignment horizontal="center"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protection locked="1" hidden="1"/>
    </dxf>
    <dxf>
      <numFmt numFmtId="0" formatCode="General"/>
      <alignment horizontal="center" vertical="bottom" textRotation="0" wrapText="0" indent="0" justifyLastLine="0" shrinkToFit="0" readingOrder="0"/>
      <border diagonalUp="0" diagonalDown="0" outline="0">
        <left/>
        <right/>
        <top/>
        <bottom/>
      </border>
    </dxf>
    <dxf>
      <numFmt numFmtId="0" formatCode="General"/>
      <alignment horizontal="center" vertical="bottom" textRotation="0" wrapText="0" indent="0" justifyLastLine="0" shrinkToFit="0" readingOrder="0"/>
      <protection locked="1" hidden="1"/>
    </dxf>
    <dxf>
      <alignment horizontal="center"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protection locked="1" hidden="1"/>
    </dxf>
    <dxf>
      <numFmt numFmtId="0" formatCode="General"/>
      <alignment horizontal="center" vertical="bottom" textRotation="0" wrapText="0" indent="0" justifyLastLine="0" shrinkToFit="0" readingOrder="0"/>
      <border diagonalUp="0" diagonalDown="0" outline="0">
        <left/>
        <right/>
        <top/>
        <bottom/>
      </border>
    </dxf>
    <dxf>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numFmt numFmtId="34" formatCode="_-&quot;$&quot;* #,##0.00_-;\-&quot;$&quot;* #,##0.00_-;_-&quot;$&quot;* &quot;-&quot;??_-;_-@_-"/>
      <fill>
        <patternFill patternType="none">
          <fgColor indexed="64"/>
          <bgColor indexed="65"/>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scheme val="minor"/>
      </font>
      <numFmt numFmtId="34" formatCode="_-&quot;$&quot;* #,##0.00_-;\-&quot;$&quot;* #,##0.00_-;_-&quot;$&quot;* &quot;-&quot;??_-;_-@_-"/>
      <fill>
        <patternFill patternType="none">
          <fgColor indexed="64"/>
          <bgColor auto="1"/>
        </patternFill>
      </fill>
      <border diagonalUp="0" diagonalDown="0">
        <left/>
        <right/>
        <top style="thin">
          <color indexed="64"/>
        </top>
        <bottom style="thin">
          <color indexed="64"/>
        </bottom>
      </border>
      <protection locked="1" hidden="1"/>
    </dxf>
    <dxf>
      <alignment horizontal="center" vertical="bottom" textRotation="0" wrapText="0" indent="0" justifyLastLine="0" shrinkToFit="0" readingOrder="0"/>
      <border diagonalUp="0" diagonalDown="0" outline="0">
        <left style="thin">
          <color indexed="64"/>
        </left>
        <right/>
        <top style="thin">
          <color indexed="64"/>
        </top>
        <bottom/>
      </border>
    </dxf>
    <dxf>
      <alignment horizontal="center" vertical="bottom" textRotation="0" wrapText="0" indent="0" justifyLastLine="0" shrinkToFit="0" readingOrder="0"/>
      <border diagonalUp="0" diagonalDown="0">
        <left style="thin">
          <color indexed="64"/>
        </left>
        <right/>
        <top style="thin">
          <color indexed="64"/>
        </top>
        <bottom style="thin">
          <color indexed="64"/>
        </bottom>
      </border>
      <protection locked="1" hidden="1"/>
    </dxf>
    <dxf>
      <fill>
        <patternFill patternType="solid">
          <fgColor indexed="64"/>
          <bgColor theme="9" tint="0.59999389629810485"/>
        </patternFill>
      </fill>
      <alignment horizontal="center" vertical="bottom" textRotation="0" wrapText="0" indent="0" justifyLastLine="0" shrinkToFit="0" readingOrder="0"/>
      <border diagonalUp="0" diagonalDown="0" outline="0">
        <left/>
        <right/>
        <top style="thin">
          <color indexed="64"/>
        </top>
        <bottom/>
      </border>
    </dxf>
    <dxf>
      <numFmt numFmtId="0" formatCode="General"/>
      <fill>
        <patternFill patternType="solid">
          <fgColor indexed="64"/>
          <bgColor theme="9" tint="0.5999938962981048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1"/>
        <color rgb="FF363636"/>
        <name val="Montserrat"/>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363636"/>
        <name val="Montserrat"/>
        <scheme val="none"/>
      </font>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outline="0">
        <left/>
        <right style="thin">
          <color indexed="64"/>
        </right>
        <top style="thin">
          <color indexed="64"/>
        </top>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theme="0"/>
        <name val="Calibri"/>
        <scheme val="minor"/>
      </font>
      <fill>
        <patternFill patternType="solid">
          <fgColor indexed="64"/>
          <bgColor theme="9"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C12" totalsRowShown="0" headerRowDxfId="61" headerRowBorderDxfId="60" tableBorderDxfId="59" totalsRowBorderDxfId="58">
  <autoFilter ref="A1:AC12" xr:uid="{00000000-0009-0000-0100-000001000000}"/>
  <tableColumns count="29">
    <tableColumn id="1" xr3:uid="{00000000-0010-0000-0000-000001000000}" name="Número de control" dataDxfId="57" totalsRowDxfId="56"/>
    <tableColumn id="2" xr3:uid="{00000000-0010-0000-0000-000002000000}" name="Entidad Federativa" dataDxfId="55" totalsRowDxfId="54"/>
    <tableColumn id="3" xr3:uid="{00000000-0010-0000-0000-000003000000}" name="Definición" dataDxfId="53" totalsRowDxfId="52"/>
    <tableColumn id="4" xr3:uid="{00000000-0010-0000-0000-000004000000}" name="Nombre" dataDxfId="51" totalsRowDxfId="50"/>
    <tableColumn id="29" xr3:uid="{00000000-0010-0000-0000-00001D000000}" name="Avance" dataDxfId="49" totalsRowDxfId="48">
      <calculatedColumnFormula>'Metas y Actividades'!D4</calculatedColumnFormula>
    </tableColumn>
    <tableColumn id="6" xr3:uid="{00000000-0010-0000-0000-000006000000}" name="Clasificación de actividades" dataDxfId="47" totalsRowDxfId="46"/>
    <tableColumn id="5" xr3:uid="{00000000-0010-0000-0000-000005000000}" name="Monto aprobado" dataDxfId="45" totalsRowDxfId="44"/>
    <tableColumn id="9" xr3:uid="{00000000-0010-0000-0000-000009000000}" name="Meta" dataDxfId="43" totalsRowDxfId="42"/>
    <tableColumn id="10" xr3:uid="{00000000-0010-0000-0000-00000A000000}" name="Actividad" dataDxfId="41" totalsRowDxfId="40"/>
    <tableColumn id="11" xr3:uid="{00000000-0010-0000-0000-00000B000000}" name="Ponderador 1" dataDxfId="39" totalsRowDxfId="38"/>
    <tableColumn id="7" xr3:uid="{00000000-0010-0000-0000-000007000000}" name="Suma B 1" dataDxfId="37" totalsRowDxfId="36"/>
    <tableColumn id="8" xr3:uid="{00000000-0010-0000-0000-000008000000}" name="Avance 1" dataDxfId="35" totalsRowDxfId="34">
      <calculatedColumnFormula>Tabla1[[#This Row],[Avance]]</calculatedColumnFormula>
    </tableColumn>
    <tableColumn id="12" xr3:uid="{00000000-0010-0000-0000-00000C000000}" name="Avance p" dataDxfId="33" totalsRowDxfId="32"/>
    <tableColumn id="13" xr3:uid="{00000000-0010-0000-0000-00000D000000}" name="Avance TM1" dataDxfId="31" totalsRowDxfId="30"/>
    <tableColumn id="14" xr3:uid="{00000000-0010-0000-0000-00000E000000}" name="Actividad 2" dataDxfId="29" totalsRowDxfId="28"/>
    <tableColumn id="15" xr3:uid="{00000000-0010-0000-0000-00000F000000}" name="Ponderador 2" dataDxfId="27" totalsRowDxfId="26"/>
    <tableColumn id="16" xr3:uid="{00000000-0010-0000-0000-000010000000}" name="Avance 2" dataDxfId="25" totalsRowDxfId="24">
      <calculatedColumnFormula>Tabla1[[#This Row],[Avance]]</calculatedColumnFormula>
    </tableColumn>
    <tableColumn id="17" xr3:uid="{00000000-0010-0000-0000-000011000000}" name="Avance p 2" dataDxfId="23" totalsRowDxfId="22"/>
    <tableColumn id="18" xr3:uid="{00000000-0010-0000-0000-000012000000}" name="Avance TM2" dataDxfId="21" totalsRowDxfId="20"/>
    <tableColumn id="19" xr3:uid="{00000000-0010-0000-0000-000013000000}" name="Ponderador 3" dataDxfId="19" totalsRowDxfId="18"/>
    <tableColumn id="20" xr3:uid="{00000000-0010-0000-0000-000014000000}" name="Contar A3" dataDxfId="17" totalsRowDxfId="16"/>
    <tableColumn id="21" xr3:uid="{00000000-0010-0000-0000-000015000000}" name="Avance 3" dataDxfId="15" totalsRowDxfId="14">
      <calculatedColumnFormula>Tabla1[[#This Row],[Avance]]</calculatedColumnFormula>
    </tableColumn>
    <tableColumn id="22" xr3:uid="{00000000-0010-0000-0000-000016000000}" name="Avance p3" dataDxfId="13" totalsRowDxfId="12"/>
    <tableColumn id="23" xr3:uid="{00000000-0010-0000-0000-000017000000}" name="Avance TM3" dataDxfId="11" totalsRowDxfId="10"/>
    <tableColumn id="24" xr3:uid="{00000000-0010-0000-0000-000018000000}" name="Actividades 4" dataDxfId="9" totalsRowDxfId="8"/>
    <tableColumn id="25" xr3:uid="{00000000-0010-0000-0000-000019000000}" name="Avance 4" dataDxfId="7" totalsRowDxfId="6">
      <calculatedColumnFormula>Tabla1[[#This Row],[Avance]]</calculatedColumnFormula>
    </tableColumn>
    <tableColumn id="26" xr3:uid="{00000000-0010-0000-0000-00001A000000}" name="Ponderador 4" dataDxfId="5" totalsRowDxfId="4"/>
    <tableColumn id="27" xr3:uid="{00000000-0010-0000-0000-00001B000000}" name="Avance p4" dataDxfId="3" totalsRowDxfId="2"/>
    <tableColumn id="28" xr3:uid="{00000000-0010-0000-0000-00001C000000}" name="Avance TM4" dataDxfId="1" totalsRowDxfId="0">
      <calculatedColumnFormula>+SUMIFS(AB:AB,B:B,Tabla1[[#This Row],[Entidad Federativa]])</calculatedColumnFormula>
    </tableColumn>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15"/>
  <sheetViews>
    <sheetView showGridLines="0" tabSelected="1" zoomScale="85" zoomScaleNormal="85" workbookViewId="0">
      <selection activeCell="D14" sqref="D14"/>
    </sheetView>
  </sheetViews>
  <sheetFormatPr baseColWidth="10" defaultRowHeight="14.25"/>
  <cols>
    <col min="1" max="1" width="15.28515625" style="13" customWidth="1"/>
    <col min="2" max="2" width="12.85546875" style="32" hidden="1" customWidth="1"/>
    <col min="3" max="3" width="110" style="13" customWidth="1"/>
    <col min="4" max="4" width="15.85546875" style="13" customWidth="1"/>
    <col min="5" max="5" width="15.85546875" style="14" customWidth="1"/>
    <col min="6" max="16384" width="11.42578125" style="13"/>
  </cols>
  <sheetData>
    <row r="1" spans="1:5" ht="49.5" customHeight="1">
      <c r="A1" s="63" t="s">
        <v>74</v>
      </c>
      <c r="B1" s="63"/>
      <c r="C1" s="63"/>
      <c r="D1" s="63"/>
      <c r="E1" s="63"/>
    </row>
    <row r="2" spans="1:5" ht="9" customHeight="1" thickBot="1">
      <c r="B2" s="25"/>
      <c r="E2" s="13"/>
    </row>
    <row r="3" spans="1:5" ht="28.5" customHeight="1" thickBot="1">
      <c r="B3" s="26" t="s">
        <v>48</v>
      </c>
      <c r="C3" s="22" t="s">
        <v>49</v>
      </c>
      <c r="D3" s="22" t="s">
        <v>4</v>
      </c>
      <c r="E3" s="23" t="s">
        <v>46</v>
      </c>
    </row>
    <row r="4" spans="1:5" ht="62.25" customHeight="1" thickBot="1">
      <c r="A4" s="21" t="s">
        <v>53</v>
      </c>
      <c r="B4" s="27" t="s">
        <v>29</v>
      </c>
      <c r="C4" s="61" t="s">
        <v>30</v>
      </c>
      <c r="D4" s="62"/>
      <c r="E4" s="33">
        <f>SUM(E5:E5)</f>
        <v>100</v>
      </c>
    </row>
    <row r="5" spans="1:5" ht="41.25" customHeight="1" thickBot="1">
      <c r="A5" s="41" t="s">
        <v>8</v>
      </c>
      <c r="B5" s="31" t="s">
        <v>56</v>
      </c>
      <c r="C5" s="19" t="s">
        <v>31</v>
      </c>
      <c r="D5" s="20" t="s">
        <v>32</v>
      </c>
      <c r="E5" s="34">
        <f>VLOOKUP(B5,BASE!$C$2:$AC$12,11,FALSE)</f>
        <v>100</v>
      </c>
    </row>
    <row r="6" spans="1:5" ht="39" customHeight="1" thickBot="1">
      <c r="A6" s="21" t="s">
        <v>54</v>
      </c>
      <c r="B6" s="27" t="s">
        <v>36</v>
      </c>
      <c r="C6" s="61" t="s">
        <v>37</v>
      </c>
      <c r="D6" s="62"/>
      <c r="E6" s="33">
        <f>SUM(E7:E9)</f>
        <v>100</v>
      </c>
    </row>
    <row r="7" spans="1:5" ht="56.25" customHeight="1">
      <c r="A7" s="58" t="s">
        <v>45</v>
      </c>
      <c r="B7" s="31" t="s">
        <v>50</v>
      </c>
      <c r="C7" s="19" t="s">
        <v>38</v>
      </c>
      <c r="D7" s="20" t="s">
        <v>32</v>
      </c>
      <c r="E7" s="34">
        <f>VLOOKUP(B7,BASE!$C$2:$AC$12,16,FALSE)</f>
        <v>30</v>
      </c>
    </row>
    <row r="8" spans="1:5" ht="40.5" customHeight="1">
      <c r="A8" s="59"/>
      <c r="B8" s="28" t="s">
        <v>51</v>
      </c>
      <c r="C8" s="15" t="s">
        <v>41</v>
      </c>
      <c r="D8" s="16" t="s">
        <v>32</v>
      </c>
      <c r="E8" s="35">
        <f>VLOOKUP(B8,BASE!$C$2:$AC$12,16,FALSE)</f>
        <v>30</v>
      </c>
    </row>
    <row r="9" spans="1:5" ht="52.5" customHeight="1" thickBot="1">
      <c r="A9" s="60"/>
      <c r="B9" s="29" t="s">
        <v>52</v>
      </c>
      <c r="C9" s="17" t="s">
        <v>43</v>
      </c>
      <c r="D9" s="18" t="s">
        <v>32</v>
      </c>
      <c r="E9" s="36">
        <f>VLOOKUP(B9,BASE!$C$2:$AC$12,16,FALSE)</f>
        <v>40</v>
      </c>
    </row>
    <row r="10" spans="1:5" ht="52.5" customHeight="1" thickBot="1">
      <c r="A10" s="24" t="s">
        <v>72</v>
      </c>
      <c r="B10" s="30" t="s">
        <v>73</v>
      </c>
      <c r="C10" s="64" t="s">
        <v>62</v>
      </c>
      <c r="D10" s="65"/>
      <c r="E10" s="33">
        <f>SUM(E11:E14)</f>
        <v>100</v>
      </c>
    </row>
    <row r="11" spans="1:5" ht="68.25" customHeight="1">
      <c r="A11" s="58" t="s">
        <v>45</v>
      </c>
      <c r="B11" s="31" t="s">
        <v>68</v>
      </c>
      <c r="C11" s="19" t="s">
        <v>69</v>
      </c>
      <c r="D11" s="20" t="s">
        <v>32</v>
      </c>
      <c r="E11" s="34">
        <f>VLOOKUP(B11,BASE!$C$2:$AC$12,21,FALSE)</f>
        <v>30</v>
      </c>
    </row>
    <row r="12" spans="1:5" ht="44.25" customHeight="1">
      <c r="A12" s="59"/>
      <c r="B12" s="28" t="s">
        <v>70</v>
      </c>
      <c r="C12" s="15" t="s">
        <v>71</v>
      </c>
      <c r="D12" s="16" t="s">
        <v>32</v>
      </c>
      <c r="E12" s="35">
        <f>VLOOKUP(B12,BASE!$C$2:$AC$12,21,FALSE)</f>
        <v>30</v>
      </c>
    </row>
    <row r="13" spans="1:5" ht="57.75" customHeight="1">
      <c r="A13" s="59"/>
      <c r="B13" s="28" t="s">
        <v>63</v>
      </c>
      <c r="C13" s="15" t="s">
        <v>64</v>
      </c>
      <c r="D13" s="16" t="s">
        <v>32</v>
      </c>
      <c r="E13" s="35">
        <f>VLOOKUP(B13,BASE!$C$2:$AC$12,21,FALSE)</f>
        <v>10</v>
      </c>
    </row>
    <row r="14" spans="1:5" ht="68.25" customHeight="1" thickBot="1">
      <c r="A14" s="60"/>
      <c r="B14" s="40" t="s">
        <v>66</v>
      </c>
      <c r="C14" s="15" t="s">
        <v>67</v>
      </c>
      <c r="D14" s="16" t="s">
        <v>32</v>
      </c>
      <c r="E14" s="35">
        <f>VLOOKUP(B14,BASE!$C$2:$AC$12,21,FALSE)</f>
        <v>30</v>
      </c>
    </row>
    <row r="15" spans="1:5" ht="15">
      <c r="A15" s="42"/>
      <c r="B15" s="43"/>
      <c r="C15" s="43"/>
      <c r="D15" s="44"/>
      <c r="E15" s="44"/>
    </row>
  </sheetData>
  <sheetProtection algorithmName="SHA-512" hashValue="w+8xIFoAGA3r7jrvpzBjZZLt9HrSO6ODKUcy26nzXwX5xfzZXVvuC5DnW2ArVpAx+j1GUV9ShIjT2TaDdbC1gg==" saltValue="G6qIhx7FnMmCKaPS2WHSqQ==" spinCount="100000" sheet="1" formatCells="0" formatColumns="0" formatRows="0" insertColumns="0" insertRows="0" insertHyperlinks="0" deleteColumns="0" deleteRows="0" sort="0" autoFilter="0" pivotTables="0"/>
  <protectedRanges>
    <protectedRange sqref="D5 D7:D9 D11:D14" name="avance"/>
  </protectedRanges>
  <mergeCells count="6">
    <mergeCell ref="A11:A14"/>
    <mergeCell ref="C6:D6"/>
    <mergeCell ref="A1:E1"/>
    <mergeCell ref="A7:A9"/>
    <mergeCell ref="C4:D4"/>
    <mergeCell ref="C10:D10"/>
  </mergeCells>
  <dataValidations count="1">
    <dataValidation type="list" allowBlank="1" showInputMessage="1" showErrorMessage="1" sqref="B2" xr:uid="{00000000-0002-0000-0000-000000000000}">
      <formula1>#REF!</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BASE!$B$16:$B$18</xm:f>
          </x14:formula1>
          <xm:sqref>D5 D7:D9 D11:D14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7030A0"/>
  </sheetPr>
  <dimension ref="A1:AC18"/>
  <sheetViews>
    <sheetView zoomScaleNormal="100" workbookViewId="0"/>
  </sheetViews>
  <sheetFormatPr baseColWidth="10" defaultRowHeight="15"/>
  <cols>
    <col min="1" max="1" width="22.5703125" style="9" customWidth="1"/>
    <col min="2" max="2" width="19.7109375" customWidth="1"/>
    <col min="3" max="3" width="16.28515625" style="9" customWidth="1"/>
    <col min="4" max="4" width="40.7109375" style="11" customWidth="1"/>
    <col min="5" max="5" width="11.42578125" style="11" customWidth="1"/>
    <col min="6" max="6" width="20.42578125" style="10" customWidth="1"/>
    <col min="7" max="7" width="26.28515625" style="12" customWidth="1"/>
    <col min="8" max="11" width="11.42578125" style="9"/>
    <col min="12" max="12" width="10.85546875" style="8" customWidth="1"/>
    <col min="13" max="13" width="10.85546875" style="9" customWidth="1"/>
    <col min="14" max="14" width="12.140625" style="39" customWidth="1"/>
    <col min="15" max="16" width="10.85546875" style="9" customWidth="1"/>
    <col min="17" max="17" width="10.85546875" style="8" customWidth="1"/>
    <col min="18" max="18" width="10.85546875" style="9" customWidth="1"/>
    <col min="19" max="19" width="10.85546875" style="39" customWidth="1"/>
    <col min="20" max="21" width="11.42578125" style="9"/>
    <col min="22" max="22" width="11.42578125" style="8"/>
    <col min="23" max="23" width="11.42578125" style="9"/>
    <col min="24" max="24" width="11.42578125" style="39"/>
    <col min="25" max="25" width="11.42578125" style="9"/>
    <col min="26" max="26" width="11.42578125" style="8"/>
    <col min="27" max="28" width="11.42578125" style="9"/>
    <col min="29" max="29" width="11.42578125" style="39"/>
  </cols>
  <sheetData>
    <row r="1" spans="1:29">
      <c r="A1" s="1" t="s">
        <v>0</v>
      </c>
      <c r="B1" s="2" t="s">
        <v>1</v>
      </c>
      <c r="C1" s="2" t="s">
        <v>2</v>
      </c>
      <c r="D1" s="2" t="s">
        <v>3</v>
      </c>
      <c r="E1" s="3" t="s">
        <v>4</v>
      </c>
      <c r="F1" s="3" t="s">
        <v>5</v>
      </c>
      <c r="G1" s="4" t="s">
        <v>6</v>
      </c>
      <c r="H1" s="2" t="s">
        <v>7</v>
      </c>
      <c r="I1" s="2" t="s">
        <v>8</v>
      </c>
      <c r="J1" s="2" t="s">
        <v>9</v>
      </c>
      <c r="K1" s="2" t="s">
        <v>10</v>
      </c>
      <c r="L1" s="5" t="s">
        <v>11</v>
      </c>
      <c r="M1" s="2" t="s">
        <v>12</v>
      </c>
      <c r="N1" s="38" t="s">
        <v>13</v>
      </c>
      <c r="O1" s="2" t="s">
        <v>14</v>
      </c>
      <c r="P1" s="2" t="s">
        <v>15</v>
      </c>
      <c r="Q1" s="5" t="s">
        <v>57</v>
      </c>
      <c r="R1" s="2" t="s">
        <v>16</v>
      </c>
      <c r="S1" s="38" t="s">
        <v>17</v>
      </c>
      <c r="T1" s="2" t="s">
        <v>18</v>
      </c>
      <c r="U1" s="2" t="s">
        <v>19</v>
      </c>
      <c r="V1" s="5" t="s">
        <v>20</v>
      </c>
      <c r="W1" s="2" t="s">
        <v>21</v>
      </c>
      <c r="X1" s="38" t="s">
        <v>22</v>
      </c>
      <c r="Y1" s="2" t="s">
        <v>23</v>
      </c>
      <c r="Z1" s="5" t="s">
        <v>24</v>
      </c>
      <c r="AA1" s="2" t="s">
        <v>25</v>
      </c>
      <c r="AB1" s="2" t="s">
        <v>26</v>
      </c>
      <c r="AC1" s="38" t="s">
        <v>27</v>
      </c>
    </row>
    <row r="2" spans="1:29">
      <c r="A2" s="37">
        <v>259</v>
      </c>
      <c r="B2" s="6" t="s">
        <v>74</v>
      </c>
      <c r="C2" s="7" t="s">
        <v>58</v>
      </c>
      <c r="D2" s="6" t="s">
        <v>30</v>
      </c>
      <c r="E2" s="45">
        <f>'Metas y Actividades'!D4</f>
        <v>0</v>
      </c>
      <c r="F2" s="46"/>
      <c r="G2" s="47">
        <v>50000</v>
      </c>
      <c r="H2" s="48" t="s">
        <v>28</v>
      </c>
      <c r="I2" s="48" t="s">
        <v>28</v>
      </c>
      <c r="J2" s="49"/>
      <c r="K2" s="48"/>
      <c r="L2" s="45">
        <f>Tabla1[[#This Row],[Avance]]</f>
        <v>0</v>
      </c>
      <c r="M2" s="49"/>
      <c r="N2" s="50">
        <f>'Metas y Actividades'!E4</f>
        <v>100</v>
      </c>
      <c r="O2" s="51"/>
      <c r="P2" s="51"/>
      <c r="Q2" s="52">
        <f>Tabla1[[#This Row],[Avance]]</f>
        <v>0</v>
      </c>
      <c r="R2" s="51"/>
      <c r="S2" s="53"/>
      <c r="T2" s="51"/>
      <c r="U2" s="51"/>
      <c r="V2" s="52">
        <f>Tabla1[[#This Row],[Avance]]</f>
        <v>0</v>
      </c>
      <c r="W2" s="51"/>
      <c r="X2" s="53"/>
      <c r="Y2" s="51"/>
      <c r="Z2" s="52">
        <f>Tabla1[[#This Row],[Avance]]</f>
        <v>0</v>
      </c>
      <c r="AA2" s="49"/>
      <c r="AB2" s="49"/>
      <c r="AC2" s="53"/>
    </row>
    <row r="3" spans="1:29">
      <c r="A3" s="37">
        <v>260</v>
      </c>
      <c r="B3" s="6" t="s">
        <v>74</v>
      </c>
      <c r="C3" s="7" t="s">
        <v>56</v>
      </c>
      <c r="D3" s="6" t="s">
        <v>31</v>
      </c>
      <c r="E3" s="45" t="str">
        <f>'Metas y Actividades'!D5</f>
        <v>Sí</v>
      </c>
      <c r="F3" s="54" t="s">
        <v>55</v>
      </c>
      <c r="G3" s="47">
        <v>50000</v>
      </c>
      <c r="H3" s="48" t="s">
        <v>33</v>
      </c>
      <c r="I3" s="48" t="s">
        <v>34</v>
      </c>
      <c r="J3" s="49">
        <v>100</v>
      </c>
      <c r="K3" s="48"/>
      <c r="L3" s="45" t="str">
        <f>Tabla1[[#This Row],[Avance]]</f>
        <v>Sí</v>
      </c>
      <c r="M3" s="49">
        <f>+IF(Tabla1[[#This Row],[Avance 1]]="Sí",Tabla1[[#This Row],[Ponderador 1]],0)</f>
        <v>100</v>
      </c>
      <c r="N3" s="55">
        <f>SUMIFS(Tabla1[Avance p],Tabla1[Entidad Federativa],Tabla1[[#This Row],[Entidad Federativa]])</f>
        <v>100</v>
      </c>
      <c r="O3" s="51">
        <f>+VALUE((MID(Tabla1[[#This Row],[Clasificación de actividades]],2,1)))</f>
        <v>1</v>
      </c>
      <c r="P3" s="51"/>
      <c r="Q3" s="52" t="str">
        <f>Tabla1[[#This Row],[Avance]]</f>
        <v>Sí</v>
      </c>
      <c r="R3" s="51"/>
      <c r="S3" s="53"/>
      <c r="T3" s="51"/>
      <c r="U3" s="51"/>
      <c r="V3" s="52" t="str">
        <f>Tabla1[[#This Row],[Avance]]</f>
        <v>Sí</v>
      </c>
      <c r="W3" s="51"/>
      <c r="X3" s="53"/>
      <c r="Y3" s="51"/>
      <c r="Z3" s="52" t="str">
        <f>Tabla1[[#This Row],[Avance]]</f>
        <v>Sí</v>
      </c>
      <c r="AA3" s="49"/>
      <c r="AB3" s="49"/>
      <c r="AC3" s="53"/>
    </row>
    <row r="4" spans="1:29">
      <c r="A4" s="37">
        <v>261</v>
      </c>
      <c r="B4" s="6" t="s">
        <v>74</v>
      </c>
      <c r="C4" s="7" t="s">
        <v>59</v>
      </c>
      <c r="D4" s="6" t="s">
        <v>37</v>
      </c>
      <c r="E4" s="45">
        <f>'Metas y Actividades'!D6</f>
        <v>0</v>
      </c>
      <c r="F4" s="46"/>
      <c r="G4" s="47">
        <v>1310000</v>
      </c>
      <c r="H4" s="48" t="s">
        <v>28</v>
      </c>
      <c r="I4" s="48" t="s">
        <v>28</v>
      </c>
      <c r="J4" s="49"/>
      <c r="K4" s="48"/>
      <c r="L4" s="45">
        <f>Tabla1[[#This Row],[Avance]]</f>
        <v>0</v>
      </c>
      <c r="M4" s="49"/>
      <c r="N4" s="55"/>
      <c r="O4" s="51"/>
      <c r="P4" s="51"/>
      <c r="Q4" s="52">
        <f>Tabla1[[#This Row],[Avance]]</f>
        <v>0</v>
      </c>
      <c r="R4" s="51"/>
      <c r="S4" s="56">
        <f>'Metas y Actividades'!E6</f>
        <v>100</v>
      </c>
      <c r="T4" s="51"/>
      <c r="U4" s="51"/>
      <c r="V4" s="52">
        <f>Tabla1[[#This Row],[Avance]]</f>
        <v>0</v>
      </c>
      <c r="W4" s="51"/>
      <c r="X4" s="53"/>
      <c r="Y4" s="51"/>
      <c r="Z4" s="52">
        <f>Tabla1[[#This Row],[Avance]]</f>
        <v>0</v>
      </c>
      <c r="AA4" s="49"/>
      <c r="AB4" s="49"/>
      <c r="AC4" s="53"/>
    </row>
    <row r="5" spans="1:29">
      <c r="A5" s="37">
        <v>262</v>
      </c>
      <c r="B5" s="6" t="s">
        <v>74</v>
      </c>
      <c r="C5" s="7" t="s">
        <v>50</v>
      </c>
      <c r="D5" s="6" t="s">
        <v>38</v>
      </c>
      <c r="E5" s="45" t="str">
        <f>'Metas y Actividades'!D7</f>
        <v>Sí</v>
      </c>
      <c r="F5" s="46" t="s">
        <v>39</v>
      </c>
      <c r="G5" s="47">
        <v>160000</v>
      </c>
      <c r="H5" s="48" t="s">
        <v>40</v>
      </c>
      <c r="I5" s="48" t="s">
        <v>34</v>
      </c>
      <c r="J5" s="49"/>
      <c r="K5" s="48"/>
      <c r="L5" s="45" t="str">
        <f>Tabla1[[#This Row],[Avance]]</f>
        <v>Sí</v>
      </c>
      <c r="M5" s="49"/>
      <c r="N5" s="55"/>
      <c r="O5" s="51">
        <f>+VALUE((MID(Tabla1[[#This Row],[Clasificación de actividades]],2,1)))</f>
        <v>1</v>
      </c>
      <c r="P5" s="51">
        <f>+IF(Tabla1[[#This Row],[Actividad 2]]=1,30,IF(Tabla1[[#This Row],[Actividad 2]]=2,30,40))</f>
        <v>30</v>
      </c>
      <c r="Q5" s="52" t="str">
        <f>Tabla1[[#This Row],[Avance]]</f>
        <v>Sí</v>
      </c>
      <c r="R5" s="51">
        <f>+IF(Tabla1[[#This Row],[Avance 2]]="Sí",Tabla1[[#This Row],[Ponderador 2]],0)</f>
        <v>30</v>
      </c>
      <c r="S5" s="53">
        <f>+SUMIFS(Tabla1[Avance p 2],Tabla1[Entidad Federativa],Tabla1[[#This Row],[Entidad Federativa]])</f>
        <v>100</v>
      </c>
      <c r="T5" s="51"/>
      <c r="U5" s="51"/>
      <c r="V5" s="52" t="str">
        <f>Tabla1[[#This Row],[Avance]]</f>
        <v>Sí</v>
      </c>
      <c r="W5" s="51"/>
      <c r="X5" s="53"/>
      <c r="Y5" s="51"/>
      <c r="Z5" s="52" t="str">
        <f>Tabla1[[#This Row],[Avance]]</f>
        <v>Sí</v>
      </c>
      <c r="AA5" s="49"/>
      <c r="AB5" s="49"/>
      <c r="AC5" s="53"/>
    </row>
    <row r="6" spans="1:29">
      <c r="A6" s="37">
        <v>263</v>
      </c>
      <c r="B6" s="6" t="s">
        <v>74</v>
      </c>
      <c r="C6" s="7" t="s">
        <v>51</v>
      </c>
      <c r="D6" s="6" t="s">
        <v>41</v>
      </c>
      <c r="E6" s="45" t="str">
        <f>'Metas y Actividades'!D8</f>
        <v>Sí</v>
      </c>
      <c r="F6" s="46" t="s">
        <v>42</v>
      </c>
      <c r="G6" s="57">
        <v>1000000</v>
      </c>
      <c r="H6" s="48" t="s">
        <v>40</v>
      </c>
      <c r="I6" s="48" t="s">
        <v>34</v>
      </c>
      <c r="J6" s="49"/>
      <c r="K6" s="48"/>
      <c r="L6" s="45" t="str">
        <f>Tabla1[[#This Row],[Avance]]</f>
        <v>Sí</v>
      </c>
      <c r="M6" s="49"/>
      <c r="N6" s="55"/>
      <c r="O6" s="51">
        <f>+VALUE((MID(Tabla1[[#This Row],[Clasificación de actividades]],2,1)))</f>
        <v>2</v>
      </c>
      <c r="P6" s="51">
        <f>+IF(Tabla1[[#This Row],[Actividad 2]]=1,30,IF(Tabla1[[#This Row],[Actividad 2]]=2,30,40))</f>
        <v>30</v>
      </c>
      <c r="Q6" s="52" t="str">
        <f>Tabla1[[#This Row],[Avance]]</f>
        <v>Sí</v>
      </c>
      <c r="R6" s="51">
        <f>+IF(Tabla1[[#This Row],[Avance 2]]="Sí",Tabla1[[#This Row],[Ponderador 2]],0)</f>
        <v>30</v>
      </c>
      <c r="S6" s="53">
        <f>+SUMIFS(Tabla1[Avance p 2],Tabla1[Entidad Federativa],Tabla1[[#This Row],[Entidad Federativa]])</f>
        <v>100</v>
      </c>
      <c r="T6" s="51"/>
      <c r="U6" s="51"/>
      <c r="V6" s="52" t="str">
        <f>Tabla1[[#This Row],[Avance]]</f>
        <v>Sí</v>
      </c>
      <c r="W6" s="51"/>
      <c r="X6" s="53"/>
      <c r="Y6" s="51"/>
      <c r="Z6" s="52" t="str">
        <f>Tabla1[[#This Row],[Avance]]</f>
        <v>Sí</v>
      </c>
      <c r="AA6" s="49"/>
      <c r="AB6" s="49"/>
      <c r="AC6" s="53"/>
    </row>
    <row r="7" spans="1:29">
      <c r="A7" s="37">
        <v>264</v>
      </c>
      <c r="B7" s="6" t="s">
        <v>74</v>
      </c>
      <c r="C7" s="7" t="s">
        <v>52</v>
      </c>
      <c r="D7" s="6" t="s">
        <v>43</v>
      </c>
      <c r="E7" s="45" t="str">
        <f>'Metas y Actividades'!D9</f>
        <v>Sí</v>
      </c>
      <c r="F7" s="46" t="s">
        <v>44</v>
      </c>
      <c r="G7" s="57">
        <v>150000</v>
      </c>
      <c r="H7" s="48" t="s">
        <v>40</v>
      </c>
      <c r="I7" s="48" t="s">
        <v>34</v>
      </c>
      <c r="J7" s="49"/>
      <c r="K7" s="48"/>
      <c r="L7" s="45" t="str">
        <f>Tabla1[[#This Row],[Avance]]</f>
        <v>Sí</v>
      </c>
      <c r="M7" s="49"/>
      <c r="N7" s="55"/>
      <c r="O7" s="51">
        <f>+VALUE((MID(Tabla1[[#This Row],[Clasificación de actividades]],2,1)))</f>
        <v>3</v>
      </c>
      <c r="P7" s="51">
        <f>+IF(Tabla1[[#This Row],[Actividad 2]]=1,30,IF(Tabla1[[#This Row],[Actividad 2]]=2,30,40))</f>
        <v>40</v>
      </c>
      <c r="Q7" s="52" t="str">
        <f>Tabla1[[#This Row],[Avance]]</f>
        <v>Sí</v>
      </c>
      <c r="R7" s="51">
        <f>+IF(Tabla1[[#This Row],[Avance 2]]="Sí",Tabla1[[#This Row],[Ponderador 2]],0)</f>
        <v>40</v>
      </c>
      <c r="S7" s="53">
        <f>+SUMIFS(Tabla1[Avance p 2],Tabla1[Entidad Federativa],Tabla1[[#This Row],[Entidad Federativa]])</f>
        <v>100</v>
      </c>
      <c r="T7" s="51"/>
      <c r="U7" s="51"/>
      <c r="V7" s="52" t="str">
        <f>Tabla1[[#This Row],[Avance]]</f>
        <v>Sí</v>
      </c>
      <c r="W7" s="51"/>
      <c r="X7" s="53"/>
      <c r="Y7" s="51"/>
      <c r="Z7" s="52" t="str">
        <f>Tabla1[[#This Row],[Avance]]</f>
        <v>Sí</v>
      </c>
      <c r="AA7" s="49"/>
      <c r="AB7" s="49"/>
      <c r="AC7" s="53"/>
    </row>
    <row r="8" spans="1:29">
      <c r="A8" s="37">
        <v>265</v>
      </c>
      <c r="B8" s="6" t="s">
        <v>74</v>
      </c>
      <c r="C8" s="7" t="s">
        <v>61</v>
      </c>
      <c r="D8" s="6" t="s">
        <v>62</v>
      </c>
      <c r="E8" s="45">
        <f>'Metas y Actividades'!D10</f>
        <v>0</v>
      </c>
      <c r="F8" s="46"/>
      <c r="G8" s="47">
        <v>645000</v>
      </c>
      <c r="H8" s="48" t="s">
        <v>28</v>
      </c>
      <c r="I8" s="48" t="s">
        <v>28</v>
      </c>
      <c r="J8" s="49"/>
      <c r="K8" s="48"/>
      <c r="L8" s="45">
        <f>Tabla1[[#This Row],[Avance]]</f>
        <v>0</v>
      </c>
      <c r="M8" s="49"/>
      <c r="N8" s="55"/>
      <c r="O8" s="51"/>
      <c r="P8" s="51"/>
      <c r="Q8" s="52">
        <f>Tabla1[[#This Row],[Avance]]</f>
        <v>0</v>
      </c>
      <c r="R8" s="51"/>
      <c r="S8" s="53"/>
      <c r="T8" s="51"/>
      <c r="U8" s="51"/>
      <c r="V8" s="52">
        <f>Tabla1[[#This Row],[Avance]]</f>
        <v>0</v>
      </c>
      <c r="W8" s="51"/>
      <c r="X8" s="56">
        <f>'Metas y Actividades'!E10</f>
        <v>100</v>
      </c>
      <c r="Y8" s="51"/>
      <c r="Z8" s="52">
        <f>Tabla1[[#This Row],[Avance]]</f>
        <v>0</v>
      </c>
      <c r="AA8" s="49"/>
      <c r="AB8" s="49"/>
      <c r="AC8" s="53"/>
    </row>
    <row r="9" spans="1:29">
      <c r="A9" s="37">
        <v>266</v>
      </c>
      <c r="B9" s="6" t="s">
        <v>74</v>
      </c>
      <c r="C9" s="7" t="s">
        <v>68</v>
      </c>
      <c r="D9" s="6" t="s">
        <v>69</v>
      </c>
      <c r="E9" s="45" t="str">
        <f>'Metas y Actividades'!D11</f>
        <v>Sí</v>
      </c>
      <c r="F9" s="46" t="s">
        <v>44</v>
      </c>
      <c r="G9" s="47">
        <v>150000</v>
      </c>
      <c r="H9" s="48" t="s">
        <v>65</v>
      </c>
      <c r="I9" s="48" t="s">
        <v>34</v>
      </c>
      <c r="J9" s="49"/>
      <c r="K9" s="48"/>
      <c r="L9" s="45" t="str">
        <f>Tabla1[[#This Row],[Avance]]</f>
        <v>Sí</v>
      </c>
      <c r="M9" s="49"/>
      <c r="N9" s="55"/>
      <c r="O9" s="51">
        <f>+VALUE((MID(Tabla1[[#This Row],[Clasificación de actividades]],2,1)))</f>
        <v>3</v>
      </c>
      <c r="P9" s="51"/>
      <c r="Q9" s="52" t="str">
        <f>Tabla1[[#This Row],[Avance]]</f>
        <v>Sí</v>
      </c>
      <c r="R9" s="51"/>
      <c r="S9" s="53"/>
      <c r="T9" s="51">
        <f>90/Tabla1[[#This Row],[Contar A3]]</f>
        <v>30</v>
      </c>
      <c r="U9" s="51">
        <v>3</v>
      </c>
      <c r="V9" s="45" t="str">
        <f>Tabla1[[#This Row],[Avance]]</f>
        <v>Sí</v>
      </c>
      <c r="W9" s="51">
        <f>+IF(Tabla1[[#This Row],[Avance 3]]="Sí",Tabla1[[#This Row],[Ponderador 3]],0)</f>
        <v>30</v>
      </c>
      <c r="X9" s="53">
        <f>+SUMIFS(W:W,B:B,Tabla1[[#This Row],[Entidad Federativa]])</f>
        <v>100</v>
      </c>
      <c r="Y9" s="51"/>
      <c r="Z9" s="52" t="str">
        <f>Tabla1[[#This Row],[Avance]]</f>
        <v>Sí</v>
      </c>
      <c r="AA9" s="49"/>
      <c r="AB9" s="49"/>
      <c r="AC9" s="53"/>
    </row>
    <row r="10" spans="1:29">
      <c r="A10" s="37">
        <v>267</v>
      </c>
      <c r="B10" s="6" t="s">
        <v>74</v>
      </c>
      <c r="C10" s="7" t="s">
        <v>70</v>
      </c>
      <c r="D10" s="6" t="s">
        <v>71</v>
      </c>
      <c r="E10" s="45" t="str">
        <f>'Metas y Actividades'!D12</f>
        <v>Sí</v>
      </c>
      <c r="F10" s="46" t="s">
        <v>60</v>
      </c>
      <c r="G10" s="47">
        <v>320000</v>
      </c>
      <c r="H10" s="48" t="s">
        <v>65</v>
      </c>
      <c r="I10" s="48" t="s">
        <v>34</v>
      </c>
      <c r="J10" s="49"/>
      <c r="K10" s="48"/>
      <c r="L10" s="45" t="str">
        <f>Tabla1[[#This Row],[Avance]]</f>
        <v>Sí</v>
      </c>
      <c r="M10" s="49"/>
      <c r="N10" s="55"/>
      <c r="O10" s="51">
        <f>+VALUE((MID(Tabla1[[#This Row],[Clasificación de actividades]],2,1)))</f>
        <v>4</v>
      </c>
      <c r="P10" s="51"/>
      <c r="Q10" s="52" t="str">
        <f>Tabla1[[#This Row],[Avance]]</f>
        <v>Sí</v>
      </c>
      <c r="R10" s="51"/>
      <c r="S10" s="53"/>
      <c r="T10" s="51">
        <f>90/Tabla1[[#This Row],[Contar A3]]</f>
        <v>30</v>
      </c>
      <c r="U10" s="51">
        <v>3</v>
      </c>
      <c r="V10" s="45" t="str">
        <f>Tabla1[[#This Row],[Avance]]</f>
        <v>Sí</v>
      </c>
      <c r="W10" s="51">
        <f>+IF(Tabla1[[#This Row],[Avance 3]]="Sí",Tabla1[[#This Row],[Ponderador 3]],0)</f>
        <v>30</v>
      </c>
      <c r="X10" s="53">
        <f>+SUMIFS(W:W,B:B,Tabla1[[#This Row],[Entidad Federativa]])</f>
        <v>100</v>
      </c>
      <c r="Y10" s="51"/>
      <c r="Z10" s="52" t="str">
        <f>Tabla1[[#This Row],[Avance]]</f>
        <v>Sí</v>
      </c>
      <c r="AA10" s="49"/>
      <c r="AB10" s="49"/>
      <c r="AC10" s="53"/>
    </row>
    <row r="11" spans="1:29">
      <c r="A11" s="37">
        <v>268</v>
      </c>
      <c r="B11" s="6" t="s">
        <v>74</v>
      </c>
      <c r="C11" s="7" t="s">
        <v>63</v>
      </c>
      <c r="D11" s="6" t="s">
        <v>64</v>
      </c>
      <c r="E11" s="45" t="str">
        <f>'Metas y Actividades'!D13</f>
        <v>Sí</v>
      </c>
      <c r="F11" s="46" t="s">
        <v>39</v>
      </c>
      <c r="G11" s="57">
        <v>25000</v>
      </c>
      <c r="H11" s="48" t="s">
        <v>65</v>
      </c>
      <c r="I11" s="48" t="s">
        <v>34</v>
      </c>
      <c r="J11" s="49"/>
      <c r="K11" s="48"/>
      <c r="L11" s="45" t="str">
        <f>Tabla1[[#This Row],[Avance]]</f>
        <v>Sí</v>
      </c>
      <c r="M11" s="49"/>
      <c r="N11" s="55"/>
      <c r="O11" s="51">
        <f>+VALUE((MID(Tabla1[[#This Row],[Clasificación de actividades]],2,1)))</f>
        <v>1</v>
      </c>
      <c r="P11" s="51"/>
      <c r="Q11" s="52" t="str">
        <f>Tabla1[[#This Row],[Avance]]</f>
        <v>Sí</v>
      </c>
      <c r="R11" s="51"/>
      <c r="S11" s="53"/>
      <c r="T11" s="51">
        <v>10</v>
      </c>
      <c r="U11" s="51"/>
      <c r="V11" s="45" t="str">
        <f>Tabla1[[#This Row],[Avance]]</f>
        <v>Sí</v>
      </c>
      <c r="W11" s="51">
        <f>+IF(Tabla1[[#This Row],[Avance 3]]="Sí",Tabla1[[#This Row],[Ponderador 3]],0)</f>
        <v>10</v>
      </c>
      <c r="X11" s="53">
        <f>+SUMIFS(W:W,B:B,Tabla1[[#This Row],[Entidad Federativa]])</f>
        <v>100</v>
      </c>
      <c r="Y11" s="51"/>
      <c r="Z11" s="52" t="str">
        <f>Tabla1[[#This Row],[Avance]]</f>
        <v>Sí</v>
      </c>
      <c r="AA11" s="49"/>
      <c r="AB11" s="49"/>
      <c r="AC11" s="53"/>
    </row>
    <row r="12" spans="1:29">
      <c r="A12" s="37">
        <v>269</v>
      </c>
      <c r="B12" s="6" t="s">
        <v>74</v>
      </c>
      <c r="C12" s="7" t="s">
        <v>66</v>
      </c>
      <c r="D12" s="6" t="s">
        <v>67</v>
      </c>
      <c r="E12" s="45" t="str">
        <f>'Metas y Actividades'!D14</f>
        <v>Sí</v>
      </c>
      <c r="F12" s="46" t="s">
        <v>42</v>
      </c>
      <c r="G12" s="47">
        <v>150000</v>
      </c>
      <c r="H12" s="48" t="s">
        <v>65</v>
      </c>
      <c r="I12" s="48" t="s">
        <v>34</v>
      </c>
      <c r="J12" s="49"/>
      <c r="K12" s="48"/>
      <c r="L12" s="45" t="str">
        <f>Tabla1[[#This Row],[Avance]]</f>
        <v>Sí</v>
      </c>
      <c r="M12" s="49"/>
      <c r="N12" s="55"/>
      <c r="O12" s="51">
        <f>+VALUE((MID(Tabla1[[#This Row],[Clasificación de actividades]],2,1)))</f>
        <v>2</v>
      </c>
      <c r="P12" s="51"/>
      <c r="Q12" s="52" t="str">
        <f>Tabla1[[#This Row],[Avance]]</f>
        <v>Sí</v>
      </c>
      <c r="R12" s="51"/>
      <c r="S12" s="53"/>
      <c r="T12" s="51">
        <f>90/Tabla1[[#This Row],[Contar A3]]</f>
        <v>30</v>
      </c>
      <c r="U12" s="51">
        <v>3</v>
      </c>
      <c r="V12" s="45" t="str">
        <f>Tabla1[[#This Row],[Avance]]</f>
        <v>Sí</v>
      </c>
      <c r="W12" s="51">
        <f>+IF(Tabla1[[#This Row],[Avance 3]]="Sí",Tabla1[[#This Row],[Ponderador 3]],0)</f>
        <v>30</v>
      </c>
      <c r="X12" s="53">
        <f>+SUMIFS(W:W,B:B,Tabla1[[#This Row],[Entidad Federativa]])</f>
        <v>100</v>
      </c>
      <c r="Y12" s="51"/>
      <c r="Z12" s="52" t="str">
        <f>Tabla1[[#This Row],[Avance]]</f>
        <v>Sí</v>
      </c>
      <c r="AA12" s="49"/>
      <c r="AB12" s="49"/>
      <c r="AC12" s="53"/>
    </row>
    <row r="16" spans="1:29">
      <c r="B16" t="s">
        <v>32</v>
      </c>
    </row>
    <row r="17" spans="2:2">
      <c r="B17" t="s">
        <v>35</v>
      </c>
    </row>
    <row r="18" spans="2:2">
      <c r="B18" t="s">
        <v>47</v>
      </c>
    </row>
  </sheetData>
  <sheetProtection algorithmName="SHA-512" hashValue="2qd2dQNuGEHKZ/JXX8KH5D2SHw+bzUM3fJTU139/nnbsBHpNz+QaE+HCpzZJ/VW8R5m3XT1OIosKW/sVqvvuog==" saltValue="j48i9o0t84PJZSSs/2y38A==" spinCount="100000" sheet="1" formatCells="0" formatColumns="0" formatRows="0" insertColumns="0" insertRows="0" insertHyperlinks="0" deleteColumns="0" deleteRows="0" sort="0" autoFilter="0" pivotTables="0"/>
  <dataValidations count="1">
    <dataValidation type="list" allowBlank="1" showInputMessage="1" showErrorMessage="1" sqref="L2:L12 V9:V12" xr:uid="{00000000-0002-0000-0100-000000000000}">
      <formula1>$B$16:$B$17</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 y Actividades</vt:lpstr>
      <vt:lpstr>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Yuleni Jaime Vasconcelos</dc:creator>
  <cp:lastModifiedBy>Des ami(e)s</cp:lastModifiedBy>
  <dcterms:created xsi:type="dcterms:W3CDTF">2020-07-24T16:30:53Z</dcterms:created>
  <dcterms:modified xsi:type="dcterms:W3CDTF">2021-01-06T03:13:52Z</dcterms:modified>
</cp:coreProperties>
</file>